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activeTab="0"/>
  </bookViews>
  <sheets>
    <sheet name="Ejec Gasto 19" sheetId="1" r:id="rId1"/>
  </sheets>
  <externalReferences>
    <externalReference r:id="rId4"/>
  </externalReferences>
  <definedNames>
    <definedName name="_xlnm.Print_Area" localSheetId="0">'Ejec Gasto 19'!$A$1:$R$64</definedName>
  </definedNames>
  <calcPr fullCalcOnLoad="1"/>
</workbook>
</file>

<file path=xl/sharedStrings.xml><?xml version="1.0" encoding="utf-8"?>
<sst xmlns="http://schemas.openxmlformats.org/spreadsheetml/2006/main" count="74" uniqueCount="46">
  <si>
    <t>PRESUPUESTO INSTITUCIONAL - EJERCICIO FISCAL 2019</t>
  </si>
  <si>
    <t>(En Nuevos Soles)</t>
  </si>
  <si>
    <t>SECTOR: 10 EDUCACION</t>
  </si>
  <si>
    <t>PLIEGO: 518 UNIVERSIDAD NACIONAL AGRARIA LA MOLINA</t>
  </si>
  <si>
    <t>m</t>
  </si>
  <si>
    <t>Presupuesto de Apertura</t>
  </si>
  <si>
    <t>Presupuesto Modificado</t>
  </si>
  <si>
    <t>Ejecución del Gasto</t>
  </si>
  <si>
    <t>GRUPO GENERICO DEL GASTO</t>
  </si>
  <si>
    <t>Recursos</t>
  </si>
  <si>
    <t>Rec. Direc.</t>
  </si>
  <si>
    <t>Donaciones y</t>
  </si>
  <si>
    <t>Total</t>
  </si>
  <si>
    <t xml:space="preserve">Rec. Oper. </t>
  </si>
  <si>
    <t xml:space="preserve">Recursos </t>
  </si>
  <si>
    <t>Rec. Ope.</t>
  </si>
  <si>
    <t>Oridinarios</t>
  </si>
  <si>
    <t>Recaudados</t>
  </si>
  <si>
    <t>Determinados</t>
  </si>
  <si>
    <t>Transferencias</t>
  </si>
  <si>
    <t>Toda Fuente</t>
  </si>
  <si>
    <t>Ordinarios</t>
  </si>
  <si>
    <t>Of. Cred.</t>
  </si>
  <si>
    <t>Ofic. Cred.</t>
  </si>
  <si>
    <t>P.I.A</t>
  </si>
  <si>
    <t>5. GASTOS CORRIENTES</t>
  </si>
  <si>
    <t>R.O</t>
  </si>
  <si>
    <t>R.D.R</t>
  </si>
  <si>
    <t xml:space="preserve">    2.1. Personal y Obligaciones Sociales</t>
  </si>
  <si>
    <t>R. Determ.</t>
  </si>
  <si>
    <t xml:space="preserve">    2.2. Pensiones y otras Prest. Sociales</t>
  </si>
  <si>
    <t>Donc. Tranf.</t>
  </si>
  <si>
    <t xml:space="preserve">    2.3. Bienes y Servicios</t>
  </si>
  <si>
    <t xml:space="preserve">    2.4. Donaciones y Transferencias</t>
  </si>
  <si>
    <t xml:space="preserve">    2.5. Otros Gastos Corrientes</t>
  </si>
  <si>
    <t>P.I.M</t>
  </si>
  <si>
    <t>6. GASTOS DE CAPITAL</t>
  </si>
  <si>
    <t xml:space="preserve">    2.6. Adquisición de Activos no financieros</t>
  </si>
  <si>
    <t>Donac. Transf.</t>
  </si>
  <si>
    <t xml:space="preserve">      5. Inversiones</t>
  </si>
  <si>
    <t>Rec. Oper.</t>
  </si>
  <si>
    <t xml:space="preserve">      7. Otros Gastos de Capital</t>
  </si>
  <si>
    <t>EJEC. GASTO</t>
  </si>
  <si>
    <t>TOTAL</t>
  </si>
  <si>
    <t xml:space="preserve">Fuente: Consulta amigable - MEF </t>
  </si>
  <si>
    <t>GRÁFICAS DEL PRESUPUESTO INSTITUCIONAL - EJERCICO FISCAL 2019</t>
  </si>
</sst>
</file>

<file path=xl/styles.xml><?xml version="1.0" encoding="utf-8"?>
<styleSheet xmlns="http://schemas.openxmlformats.org/spreadsheetml/2006/main">
  <numFmts count="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sz val="8"/>
      <color indexed="8"/>
      <name val="Arial"/>
      <family val="2"/>
    </font>
    <font>
      <sz val="10"/>
      <color indexed="8"/>
      <name val="Calibri"/>
      <family val="0"/>
    </font>
    <font>
      <b/>
      <sz val="8"/>
      <color indexed="8"/>
      <name val="Calibri"/>
      <family val="0"/>
    </font>
    <font>
      <b/>
      <sz val="9"/>
      <color indexed="8"/>
      <name val="Calibri"/>
      <family val="0"/>
    </font>
    <font>
      <b/>
      <sz val="14"/>
      <color indexed="8"/>
      <name val="Calibri"/>
      <family val="0"/>
    </font>
    <font>
      <b/>
      <sz val="10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11" xfId="0" applyFont="1" applyBorder="1" applyAlignment="1">
      <alignment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1" fillId="0" borderId="21" xfId="0" applyFont="1" applyBorder="1" applyAlignment="1">
      <alignment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4" fontId="22" fillId="0" borderId="0" xfId="0" applyNumberFormat="1" applyFont="1" applyAlignment="1">
      <alignment horizontal="right"/>
    </xf>
    <xf numFmtId="4" fontId="22" fillId="0" borderId="17" xfId="0" applyNumberFormat="1" applyFont="1" applyBorder="1" applyAlignment="1">
      <alignment horizontal="right"/>
    </xf>
    <xf numFmtId="4" fontId="22" fillId="0" borderId="20" xfId="0" applyNumberFormat="1" applyFont="1" applyBorder="1" applyAlignment="1">
      <alignment horizontal="right"/>
    </xf>
    <xf numFmtId="4" fontId="22" fillId="0" borderId="25" xfId="0" applyNumberFormat="1" applyFont="1" applyBorder="1" applyAlignment="1">
      <alignment horizontal="right"/>
    </xf>
    <xf numFmtId="4" fontId="22" fillId="0" borderId="26" xfId="0" applyNumberFormat="1" applyFont="1" applyBorder="1" applyAlignment="1">
      <alignment horizontal="right"/>
    </xf>
    <xf numFmtId="4" fontId="22" fillId="0" borderId="19" xfId="0" applyNumberFormat="1" applyFont="1" applyBorder="1" applyAlignment="1">
      <alignment horizontal="right"/>
    </xf>
    <xf numFmtId="4" fontId="22" fillId="0" borderId="16" xfId="0" applyNumberFormat="1" applyFont="1" applyBorder="1" applyAlignment="1">
      <alignment horizontal="right"/>
    </xf>
    <xf numFmtId="4" fontId="22" fillId="0" borderId="15" xfId="0" applyNumberFormat="1" applyFont="1" applyBorder="1" applyAlignment="1">
      <alignment horizontal="right"/>
    </xf>
    <xf numFmtId="4" fontId="20" fillId="0" borderId="0" xfId="0" applyNumberFormat="1" applyFont="1" applyAlignment="1">
      <alignment horizontal="right"/>
    </xf>
    <xf numFmtId="4" fontId="18" fillId="0" borderId="0" xfId="0" applyNumberFormat="1" applyFont="1" applyAlignment="1">
      <alignment/>
    </xf>
    <xf numFmtId="0" fontId="21" fillId="0" borderId="15" xfId="0" applyFont="1" applyBorder="1" applyAlignment="1">
      <alignment/>
    </xf>
    <xf numFmtId="4" fontId="21" fillId="0" borderId="0" xfId="0" applyNumberFormat="1" applyFont="1" applyAlignment="1">
      <alignment horizontal="right"/>
    </xf>
    <xf numFmtId="4" fontId="21" fillId="0" borderId="17" xfId="0" applyNumberFormat="1" applyFont="1" applyBorder="1" applyAlignment="1">
      <alignment horizontal="right"/>
    </xf>
    <xf numFmtId="4" fontId="21" fillId="0" borderId="20" xfId="0" applyNumberFormat="1" applyFont="1" applyBorder="1" applyAlignment="1">
      <alignment horizontal="right"/>
    </xf>
    <xf numFmtId="4" fontId="21" fillId="0" borderId="25" xfId="0" applyNumberFormat="1" applyFont="1" applyBorder="1" applyAlignment="1">
      <alignment horizontal="right"/>
    </xf>
    <xf numFmtId="4" fontId="21" fillId="0" borderId="27" xfId="0" applyNumberFormat="1" applyFont="1" applyBorder="1" applyAlignment="1">
      <alignment horizontal="right"/>
    </xf>
    <xf numFmtId="4" fontId="21" fillId="0" borderId="16" xfId="0" applyNumberFormat="1" applyFont="1" applyBorder="1" applyAlignment="1">
      <alignment horizontal="right"/>
    </xf>
    <xf numFmtId="3" fontId="46" fillId="0" borderId="0" xfId="0" applyNumberFormat="1" applyFont="1" applyAlignment="1">
      <alignment/>
    </xf>
    <xf numFmtId="4" fontId="21" fillId="0" borderId="27" xfId="47" applyNumberFormat="1" applyFont="1" applyBorder="1" applyAlignment="1">
      <alignment/>
    </xf>
    <xf numFmtId="4" fontId="21" fillId="0" borderId="16" xfId="47" applyNumberFormat="1" applyFont="1" applyBorder="1" applyAlignment="1">
      <alignment/>
    </xf>
    <xf numFmtId="4" fontId="21" fillId="0" borderId="17" xfId="47" applyNumberFormat="1" applyFont="1" applyBorder="1" applyAlignment="1">
      <alignment/>
    </xf>
    <xf numFmtId="4" fontId="21" fillId="0" borderId="15" xfId="0" applyNumberFormat="1" applyFont="1" applyBorder="1" applyAlignment="1">
      <alignment horizontal="right"/>
    </xf>
    <xf numFmtId="4" fontId="18" fillId="0" borderId="0" xfId="0" applyNumberFormat="1" applyFont="1" applyAlignment="1">
      <alignment horizontal="right"/>
    </xf>
    <xf numFmtId="4" fontId="21" fillId="0" borderId="28" xfId="47" applyNumberFormat="1" applyFont="1" applyBorder="1" applyAlignment="1">
      <alignment/>
    </xf>
    <xf numFmtId="10" fontId="20" fillId="0" borderId="0" xfId="53" applyNumberFormat="1" applyFont="1" applyAlignment="1">
      <alignment horizontal="center" vertical="center"/>
    </xf>
    <xf numFmtId="4" fontId="21" fillId="0" borderId="20" xfId="47" applyNumberFormat="1" applyFont="1" applyBorder="1" applyAlignment="1">
      <alignment/>
    </xf>
    <xf numFmtId="4" fontId="22" fillId="0" borderId="27" xfId="0" applyNumberFormat="1" applyFont="1" applyBorder="1" applyAlignment="1">
      <alignment horizontal="right"/>
    </xf>
    <xf numFmtId="4" fontId="21" fillId="0" borderId="23" xfId="0" applyNumberFormat="1" applyFont="1" applyBorder="1" applyAlignment="1">
      <alignment horizontal="right"/>
    </xf>
    <xf numFmtId="4" fontId="21" fillId="0" borderId="24" xfId="0" applyNumberFormat="1" applyFont="1" applyBorder="1" applyAlignment="1">
      <alignment horizontal="right"/>
    </xf>
    <xf numFmtId="4" fontId="21" fillId="0" borderId="29" xfId="0" applyNumberFormat="1" applyFont="1" applyBorder="1" applyAlignment="1">
      <alignment horizontal="right"/>
    </xf>
    <xf numFmtId="4" fontId="21" fillId="0" borderId="30" xfId="0" applyNumberFormat="1" applyFont="1" applyBorder="1" applyAlignment="1">
      <alignment horizontal="right"/>
    </xf>
    <xf numFmtId="0" fontId="22" fillId="0" borderId="31" xfId="0" applyFont="1" applyBorder="1" applyAlignment="1">
      <alignment horizontal="center"/>
    </xf>
    <xf numFmtId="4" fontId="22" fillId="0" borderId="12" xfId="0" applyNumberFormat="1" applyFont="1" applyBorder="1" applyAlignment="1">
      <alignment horizontal="right"/>
    </xf>
    <xf numFmtId="4" fontId="22" fillId="0" borderId="32" xfId="0" applyNumberFormat="1" applyFont="1" applyBorder="1" applyAlignment="1">
      <alignment horizontal="right"/>
    </xf>
    <xf numFmtId="4" fontId="22" fillId="0" borderId="31" xfId="0" applyNumberFormat="1" applyFont="1" applyBorder="1" applyAlignment="1">
      <alignment horizontal="right"/>
    </xf>
    <xf numFmtId="4" fontId="22" fillId="0" borderId="33" xfId="0" applyNumberFormat="1" applyFont="1" applyBorder="1" applyAlignment="1">
      <alignment horizontal="right"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1" fillId="0" borderId="3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02"/>
          <c:y val="-0.009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"/>
          <c:y val="0.062"/>
          <c:w val="0.95525"/>
          <c:h val="0.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 Gasto 19'!$V$8</c:f>
              <c:strCache>
                <c:ptCount val="1"/>
                <c:pt idx="0">
                  <c:v>P.I.A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F5597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 Gasto 19'!$U$9:$U$12</c:f>
              <c:strCache/>
            </c:strRef>
          </c:cat>
          <c:val>
            <c:numRef>
              <c:f>'Ejec Gasto 19'!$V$9:$V$12</c:f>
              <c:numCache/>
            </c:numRef>
          </c:val>
        </c:ser>
        <c:overlap val="-27"/>
        <c:gapWidth val="219"/>
        <c:axId val="31247641"/>
        <c:axId val="12793314"/>
      </c:barChart>
      <c:catAx>
        <c:axId val="312476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793314"/>
        <c:crosses val="autoZero"/>
        <c:auto val="1"/>
        <c:lblOffset val="100"/>
        <c:tickLblSkip val="1"/>
        <c:noMultiLvlLbl val="0"/>
      </c:catAx>
      <c:valAx>
        <c:axId val="127933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247641"/>
        <c:crossesAt val="1"/>
        <c:crossBetween val="between"/>
        <c:dispUnits/>
      </c:valAx>
      <c:spPr>
        <a:solidFill>
          <a:srgbClr val="E2F0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5E0B4"/>
    </a:solidFill>
    <a:ln w="3175">
      <a:solidFill>
        <a:srgbClr val="3399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725"/>
          <c:y val="0.107"/>
          <c:w val="0.97075"/>
          <c:h val="0.9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 Gasto 19'!$V$15</c:f>
              <c:strCache>
                <c:ptCount val="1"/>
                <c:pt idx="0">
                  <c:v>P.I.M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F5597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472C4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 Gasto 19'!$U$16:$U$20</c:f>
              <c:strCache/>
            </c:strRef>
          </c:cat>
          <c:val>
            <c:numRef>
              <c:f>'Ejec Gasto 19'!$V$16:$V$20</c:f>
              <c:numCache/>
            </c:numRef>
          </c:val>
        </c:ser>
        <c:overlap val="-27"/>
        <c:gapWidth val="219"/>
        <c:axId val="48030963"/>
        <c:axId val="29625484"/>
      </c:barChart>
      <c:catAx>
        <c:axId val="480309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625484"/>
        <c:crosses val="autoZero"/>
        <c:auto val="1"/>
        <c:lblOffset val="100"/>
        <c:tickLblSkip val="1"/>
        <c:noMultiLvlLbl val="0"/>
      </c:catAx>
      <c:valAx>
        <c:axId val="296254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030963"/>
        <c:crossesAt val="1"/>
        <c:crossBetween val="between"/>
        <c:dispUnits/>
      </c:valAx>
      <c:spPr>
        <a:solidFill>
          <a:srgbClr val="E2F0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5E0B4"/>
    </a:solidFill>
    <a:ln w="3175">
      <a:solidFill>
        <a:srgbClr val="3399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2"/>
          <c:y val="0.10625"/>
          <c:w val="0.96925"/>
          <c:h val="0.9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 Gasto 19'!$V$21</c:f>
              <c:strCache>
                <c:ptCount val="1"/>
                <c:pt idx="0">
                  <c:v>EJEC. GASTO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F5597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843C0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 Gasto 19'!$U$22:$U$26</c:f>
              <c:strCache/>
            </c:strRef>
          </c:cat>
          <c:val>
            <c:numRef>
              <c:f>'Ejec Gasto 19'!$V$22:$V$26</c:f>
              <c:numCache/>
            </c:numRef>
          </c:val>
        </c:ser>
        <c:overlap val="-27"/>
        <c:gapWidth val="219"/>
        <c:axId val="65302765"/>
        <c:axId val="50853974"/>
      </c:barChart>
      <c:catAx>
        <c:axId val="653027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853974"/>
        <c:crosses val="autoZero"/>
        <c:auto val="1"/>
        <c:lblOffset val="100"/>
        <c:tickLblSkip val="1"/>
        <c:noMultiLvlLbl val="0"/>
      </c:catAx>
      <c:valAx>
        <c:axId val="508539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302765"/>
        <c:crossesAt val="1"/>
        <c:crossBetween val="between"/>
        <c:dispUnits/>
      </c:valAx>
      <c:spPr>
        <a:solidFill>
          <a:srgbClr val="E2F0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5E0B4"/>
    </a:solidFill>
    <a:ln w="3175">
      <a:solidFill>
        <a:srgbClr val="339966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26</xdr:row>
      <xdr:rowOff>152400</xdr:rowOff>
    </xdr:from>
    <xdr:to>
      <xdr:col>4</xdr:col>
      <xdr:colOff>304800</xdr:colOff>
      <xdr:row>46</xdr:row>
      <xdr:rowOff>142875</xdr:rowOff>
    </xdr:to>
    <xdr:graphicFrame>
      <xdr:nvGraphicFramePr>
        <xdr:cNvPr id="1" name="Gráfico 1"/>
        <xdr:cNvGraphicFramePr/>
      </xdr:nvGraphicFramePr>
      <xdr:xfrm>
        <a:off x="276225" y="6048375"/>
        <a:ext cx="48577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542925</xdr:colOff>
      <xdr:row>27</xdr:row>
      <xdr:rowOff>9525</xdr:rowOff>
    </xdr:from>
    <xdr:to>
      <xdr:col>11</xdr:col>
      <xdr:colOff>66675</xdr:colOff>
      <xdr:row>47</xdr:row>
      <xdr:rowOff>9525</xdr:rowOff>
    </xdr:to>
    <xdr:graphicFrame>
      <xdr:nvGraphicFramePr>
        <xdr:cNvPr id="2" name="Gráfico 2"/>
        <xdr:cNvGraphicFramePr/>
      </xdr:nvGraphicFramePr>
      <xdr:xfrm>
        <a:off x="5372100" y="6057900"/>
        <a:ext cx="486727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257175</xdr:colOff>
      <xdr:row>27</xdr:row>
      <xdr:rowOff>9525</xdr:rowOff>
    </xdr:from>
    <xdr:to>
      <xdr:col>17</xdr:col>
      <xdr:colOff>495300</xdr:colOff>
      <xdr:row>47</xdr:row>
      <xdr:rowOff>19050</xdr:rowOff>
    </xdr:to>
    <xdr:graphicFrame>
      <xdr:nvGraphicFramePr>
        <xdr:cNvPr id="3" name="Gráfico 3"/>
        <xdr:cNvGraphicFramePr/>
      </xdr:nvGraphicFramePr>
      <xdr:xfrm>
        <a:off x="10429875" y="6057900"/>
        <a:ext cx="4857750" cy="305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aaa\Haydee\boletin%20estadistico\boletin%202019\final\actualizaciones%202019\7.-%20Presupuest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jec Gasto 19"/>
      <sheetName val="ejec ingreso 19"/>
      <sheetName val="PIMvseEG 19"/>
      <sheetName val="Proyectos 19"/>
    </sheetNames>
    <sheetDataSet>
      <sheetData sheetId="0">
        <row r="8">
          <cell r="V8" t="str">
            <v>P.I.A</v>
          </cell>
        </row>
        <row r="9">
          <cell r="U9" t="str">
            <v>R.O</v>
          </cell>
          <cell r="V9">
            <v>99832706</v>
          </cell>
        </row>
        <row r="10">
          <cell r="U10" t="str">
            <v>R.D.R</v>
          </cell>
          <cell r="V10">
            <v>19933332</v>
          </cell>
        </row>
        <row r="11">
          <cell r="U11" t="str">
            <v>R. Determ.</v>
          </cell>
          <cell r="V11">
            <v>310025</v>
          </cell>
        </row>
        <row r="12">
          <cell r="U12" t="str">
            <v>Donc. Tranf.</v>
          </cell>
          <cell r="V12">
            <v>9509540</v>
          </cell>
        </row>
        <row r="15">
          <cell r="V15" t="str">
            <v>P.I.M</v>
          </cell>
        </row>
        <row r="16">
          <cell r="U16" t="str">
            <v>R.O</v>
          </cell>
          <cell r="V16">
            <v>114091537</v>
          </cell>
        </row>
        <row r="17">
          <cell r="U17" t="str">
            <v>R.D.R</v>
          </cell>
          <cell r="V17">
            <v>22506199</v>
          </cell>
        </row>
        <row r="18">
          <cell r="U18" t="str">
            <v>R. Determ.</v>
          </cell>
          <cell r="V18">
            <v>310025</v>
          </cell>
        </row>
        <row r="19">
          <cell r="U19" t="str">
            <v>Donac. Transf.</v>
          </cell>
          <cell r="V19">
            <v>34622252</v>
          </cell>
        </row>
        <row r="20">
          <cell r="U20" t="str">
            <v>Rec. Oper.</v>
          </cell>
          <cell r="V20">
            <v>4163555</v>
          </cell>
        </row>
        <row r="21">
          <cell r="V21" t="str">
            <v>EJEC. GASTO</v>
          </cell>
        </row>
        <row r="22">
          <cell r="U22" t="str">
            <v>R.O</v>
          </cell>
          <cell r="V22">
            <v>112075930</v>
          </cell>
        </row>
        <row r="23">
          <cell r="U23" t="str">
            <v>R.D.R</v>
          </cell>
          <cell r="V23">
            <v>18530905</v>
          </cell>
        </row>
        <row r="24">
          <cell r="U24" t="str">
            <v>R. Determ.</v>
          </cell>
          <cell r="V24">
            <v>192756</v>
          </cell>
        </row>
        <row r="25">
          <cell r="U25" t="str">
            <v>Donac. Transf.</v>
          </cell>
          <cell r="V25">
            <v>15156845</v>
          </cell>
        </row>
        <row r="26">
          <cell r="U26" t="str">
            <v>Rec. Oper.</v>
          </cell>
          <cell r="V26">
            <v>3277660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4"/>
  <sheetViews>
    <sheetView tabSelected="1" view="pageBreakPreview" zoomScaleSheetLayoutView="100" zoomScalePageLayoutView="0" workbookViewId="0" topLeftCell="A1">
      <selection activeCell="D15" sqref="D15"/>
    </sheetView>
  </sheetViews>
  <sheetFormatPr defaultColWidth="11.421875" defaultRowHeight="15"/>
  <cols>
    <col min="1" max="1" width="37.421875" style="2" customWidth="1"/>
    <col min="2" max="2" width="13.28125" style="2" bestFit="1" customWidth="1"/>
    <col min="3" max="4" width="10.8515625" style="2" customWidth="1"/>
    <col min="5" max="5" width="11.28125" style="2" customWidth="1"/>
    <col min="6" max="6" width="13.7109375" style="2" customWidth="1"/>
    <col min="7" max="7" width="11.57421875" style="2" customWidth="1"/>
    <col min="8" max="9" width="10.7109375" style="2" customWidth="1"/>
    <col min="10" max="10" width="11.28125" style="2" customWidth="1"/>
    <col min="11" max="11" width="10.8515625" style="2" customWidth="1"/>
    <col min="12" max="12" width="13.7109375" style="2" customWidth="1"/>
    <col min="13" max="13" width="11.57421875" style="2" customWidth="1"/>
    <col min="14" max="15" width="10.8515625" style="2" customWidth="1"/>
    <col min="16" max="16" width="11.00390625" style="2" customWidth="1"/>
    <col min="17" max="17" width="11.28125" style="2" customWidth="1"/>
    <col min="18" max="18" width="13.7109375" style="2" customWidth="1"/>
    <col min="19" max="19" width="5.28125" style="2" customWidth="1"/>
    <col min="20" max="20" width="18.57421875" style="2" bestFit="1" customWidth="1"/>
    <col min="21" max="21" width="11.57421875" style="2" bestFit="1" customWidth="1"/>
    <col min="22" max="22" width="13.7109375" style="2" customWidth="1"/>
    <col min="23" max="24" width="11.57421875" style="2" bestFit="1" customWidth="1"/>
    <col min="25" max="25" width="11.421875" style="2" customWidth="1"/>
    <col min="26" max="26" width="18.8515625" style="2" bestFit="1" customWidth="1"/>
    <col min="27" max="16384" width="11.421875" style="2" customWidth="1"/>
  </cols>
  <sheetData>
    <row r="1" spans="1:18" ht="12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9" ht="15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5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</row>
    <row r="4" spans="1:4" ht="18.75" customHeight="1">
      <c r="A4" s="5" t="s">
        <v>2</v>
      </c>
      <c r="B4" s="5"/>
      <c r="C4" s="5"/>
      <c r="D4" s="5"/>
    </row>
    <row r="5" spans="1:6" ht="18.75" customHeight="1" thickBot="1">
      <c r="A5" s="5" t="s">
        <v>3</v>
      </c>
      <c r="B5" s="6"/>
      <c r="C5" s="5"/>
      <c r="D5" s="5"/>
      <c r="F5" s="2" t="s">
        <v>4</v>
      </c>
    </row>
    <row r="6" spans="1:19" ht="18.75" customHeight="1" thickBot="1">
      <c r="A6" s="7"/>
      <c r="B6" s="8" t="s">
        <v>5</v>
      </c>
      <c r="C6" s="9"/>
      <c r="D6" s="9"/>
      <c r="E6" s="9"/>
      <c r="F6" s="10"/>
      <c r="G6" s="8" t="s">
        <v>6</v>
      </c>
      <c r="H6" s="9"/>
      <c r="I6" s="9"/>
      <c r="J6" s="9"/>
      <c r="K6" s="9"/>
      <c r="L6" s="10"/>
      <c r="M6" s="8" t="s">
        <v>7</v>
      </c>
      <c r="N6" s="9"/>
      <c r="O6" s="9"/>
      <c r="P6" s="9"/>
      <c r="Q6" s="9"/>
      <c r="R6" s="10"/>
      <c r="S6" s="11"/>
    </row>
    <row r="7" spans="1:19" ht="18.75" customHeight="1">
      <c r="A7" s="12" t="s">
        <v>8</v>
      </c>
      <c r="B7" s="13" t="s">
        <v>9</v>
      </c>
      <c r="C7" s="14" t="s">
        <v>10</v>
      </c>
      <c r="D7" s="15" t="s">
        <v>9</v>
      </c>
      <c r="E7" s="16" t="s">
        <v>11</v>
      </c>
      <c r="F7" s="17" t="s">
        <v>12</v>
      </c>
      <c r="G7" s="13" t="s">
        <v>9</v>
      </c>
      <c r="H7" s="14" t="s">
        <v>10</v>
      </c>
      <c r="I7" s="14" t="s">
        <v>13</v>
      </c>
      <c r="J7" s="14" t="s">
        <v>14</v>
      </c>
      <c r="K7" s="18" t="s">
        <v>11</v>
      </c>
      <c r="L7" s="17" t="s">
        <v>12</v>
      </c>
      <c r="M7" s="13" t="s">
        <v>9</v>
      </c>
      <c r="N7" s="14" t="s">
        <v>10</v>
      </c>
      <c r="O7" s="14" t="s">
        <v>15</v>
      </c>
      <c r="P7" s="14" t="s">
        <v>9</v>
      </c>
      <c r="Q7" s="18" t="s">
        <v>11</v>
      </c>
      <c r="R7" s="17" t="s">
        <v>12</v>
      </c>
      <c r="S7" s="19"/>
    </row>
    <row r="8" spans="1:22" ht="18.75" customHeight="1" thickBot="1">
      <c r="A8" s="20"/>
      <c r="B8" s="21" t="s">
        <v>16</v>
      </c>
      <c r="C8" s="22" t="s">
        <v>17</v>
      </c>
      <c r="D8" s="22" t="s">
        <v>18</v>
      </c>
      <c r="E8" s="23" t="s">
        <v>19</v>
      </c>
      <c r="F8" s="24" t="s">
        <v>20</v>
      </c>
      <c r="G8" s="21" t="s">
        <v>21</v>
      </c>
      <c r="H8" s="22" t="s">
        <v>17</v>
      </c>
      <c r="I8" s="22" t="s">
        <v>22</v>
      </c>
      <c r="J8" s="22" t="s">
        <v>18</v>
      </c>
      <c r="K8" s="23" t="s">
        <v>19</v>
      </c>
      <c r="L8" s="24" t="s">
        <v>20</v>
      </c>
      <c r="M8" s="21" t="s">
        <v>21</v>
      </c>
      <c r="N8" s="22" t="s">
        <v>17</v>
      </c>
      <c r="O8" s="22" t="s">
        <v>23</v>
      </c>
      <c r="P8" s="22" t="s">
        <v>18</v>
      </c>
      <c r="Q8" s="23" t="s">
        <v>19</v>
      </c>
      <c r="R8" s="24" t="s">
        <v>20</v>
      </c>
      <c r="S8" s="19"/>
      <c r="V8" s="2" t="s">
        <v>24</v>
      </c>
    </row>
    <row r="9" spans="1:22" ht="18.75" customHeight="1">
      <c r="A9" s="12" t="s">
        <v>25</v>
      </c>
      <c r="B9" s="25">
        <f>B11+B12+B13+B15</f>
        <v>89364423</v>
      </c>
      <c r="C9" s="26">
        <f>C11+C12+C13+C15</f>
        <v>14429856</v>
      </c>
      <c r="D9" s="26">
        <f>D11+D12+D13+D15</f>
        <v>0</v>
      </c>
      <c r="E9" s="27">
        <f>SUM(E11:E15)</f>
        <v>0</v>
      </c>
      <c r="F9" s="28">
        <f>SUM(B9:E9)</f>
        <v>103794279</v>
      </c>
      <c r="G9" s="25">
        <f>SUM(SUM(G11:G15))</f>
        <v>94603861</v>
      </c>
      <c r="H9" s="29">
        <f>SUM(H11:H15)</f>
        <v>19660119</v>
      </c>
      <c r="I9" s="29">
        <f>SUM(I11:I15)</f>
        <v>0</v>
      </c>
      <c r="J9" s="26">
        <f>J11+J12+J13+J15</f>
        <v>86392</v>
      </c>
      <c r="K9" s="30">
        <f>K11+K12+K13+K15</f>
        <v>11585668</v>
      </c>
      <c r="L9" s="25">
        <f>SUM(L11:L15)</f>
        <v>125936040</v>
      </c>
      <c r="M9" s="31">
        <f>SUM(M11:M15)</f>
        <v>92925255</v>
      </c>
      <c r="N9" s="29">
        <f>SUM(N11:N15)</f>
        <v>17369555</v>
      </c>
      <c r="O9" s="29">
        <f>O11+O12+O13+O15</f>
        <v>0</v>
      </c>
      <c r="P9" s="26">
        <f>P11+P12+P13+P15</f>
        <v>79076</v>
      </c>
      <c r="Q9" s="26">
        <f>SUM(Q11:Q15)</f>
        <v>6652133</v>
      </c>
      <c r="R9" s="32">
        <f>SUM(M9:Q9)</f>
        <v>117026019</v>
      </c>
      <c r="S9" s="33"/>
      <c r="U9" s="2" t="s">
        <v>26</v>
      </c>
      <c r="V9" s="34">
        <f>B23</f>
        <v>99832706</v>
      </c>
    </row>
    <row r="10" spans="1:22" ht="18.75" customHeight="1">
      <c r="A10" s="35"/>
      <c r="B10" s="36"/>
      <c r="C10" s="37"/>
      <c r="D10" s="37"/>
      <c r="E10" s="38"/>
      <c r="F10" s="39"/>
      <c r="G10" s="36"/>
      <c r="H10" s="40"/>
      <c r="I10" s="37"/>
      <c r="J10" s="37"/>
      <c r="K10" s="38"/>
      <c r="L10" s="25"/>
      <c r="M10" s="41"/>
      <c r="N10" s="40"/>
      <c r="O10" s="37"/>
      <c r="P10" s="37"/>
      <c r="Q10" s="38"/>
      <c r="R10" s="32"/>
      <c r="S10" s="33"/>
      <c r="U10" s="2" t="s">
        <v>27</v>
      </c>
      <c r="V10" s="34">
        <f>C23</f>
        <v>19933332</v>
      </c>
    </row>
    <row r="11" spans="1:22" ht="18.75" customHeight="1">
      <c r="A11" s="35" t="s">
        <v>28</v>
      </c>
      <c r="B11" s="42">
        <v>57322635</v>
      </c>
      <c r="C11" s="43">
        <v>3133408</v>
      </c>
      <c r="D11" s="37">
        <v>0</v>
      </c>
      <c r="E11" s="38">
        <v>0</v>
      </c>
      <c r="F11" s="39">
        <f>SUM(B11:E11)</f>
        <v>60456043</v>
      </c>
      <c r="G11" s="44">
        <v>55612824</v>
      </c>
      <c r="H11" s="43">
        <v>3503361</v>
      </c>
      <c r="I11" s="45">
        <v>0</v>
      </c>
      <c r="J11" s="37">
        <v>0</v>
      </c>
      <c r="K11" s="38">
        <v>780687</v>
      </c>
      <c r="L11" s="36">
        <f>SUM(G11:K11)</f>
        <v>59896872</v>
      </c>
      <c r="M11" s="44">
        <v>55444409</v>
      </c>
      <c r="N11" s="43">
        <v>3304851</v>
      </c>
      <c r="O11" s="45">
        <v>0</v>
      </c>
      <c r="P11" s="37">
        <v>0</v>
      </c>
      <c r="Q11" s="38">
        <v>484677</v>
      </c>
      <c r="R11" s="46">
        <f>SUM(M11:Q11)</f>
        <v>59233937</v>
      </c>
      <c r="S11" s="47"/>
      <c r="U11" s="2" t="s">
        <v>29</v>
      </c>
      <c r="V11" s="34">
        <f>D23</f>
        <v>310025</v>
      </c>
    </row>
    <row r="12" spans="1:23" ht="18.75" customHeight="1">
      <c r="A12" s="35" t="s">
        <v>30</v>
      </c>
      <c r="B12" s="48">
        <v>16736843</v>
      </c>
      <c r="C12" s="43">
        <v>0</v>
      </c>
      <c r="D12" s="37">
        <v>0</v>
      </c>
      <c r="E12" s="38">
        <v>0</v>
      </c>
      <c r="F12" s="39">
        <f>SUM(B12:E12)</f>
        <v>16736843</v>
      </c>
      <c r="G12" s="44">
        <v>16964994</v>
      </c>
      <c r="H12" s="43">
        <v>0</v>
      </c>
      <c r="I12" s="45">
        <v>0</v>
      </c>
      <c r="J12" s="37">
        <v>0</v>
      </c>
      <c r="K12" s="38">
        <v>0</v>
      </c>
      <c r="L12" s="36">
        <f>SUM(G12:K12)</f>
        <v>16964994</v>
      </c>
      <c r="M12" s="44">
        <v>16257921</v>
      </c>
      <c r="N12" s="43">
        <v>0</v>
      </c>
      <c r="O12" s="45">
        <v>0</v>
      </c>
      <c r="P12" s="37">
        <v>0</v>
      </c>
      <c r="Q12" s="38">
        <v>0</v>
      </c>
      <c r="R12" s="46">
        <f>SUM(M12:Q12)</f>
        <v>16257921</v>
      </c>
      <c r="S12" s="47"/>
      <c r="U12" s="2" t="s">
        <v>31</v>
      </c>
      <c r="V12" s="34">
        <f>E23</f>
        <v>9509540</v>
      </c>
      <c r="W12" s="49"/>
    </row>
    <row r="13" spans="1:22" ht="18.75" customHeight="1">
      <c r="A13" s="35" t="s">
        <v>32</v>
      </c>
      <c r="B13" s="48">
        <v>14382422</v>
      </c>
      <c r="C13" s="43">
        <v>10851782</v>
      </c>
      <c r="D13" s="37">
        <v>0</v>
      </c>
      <c r="E13" s="38">
        <v>0</v>
      </c>
      <c r="F13" s="39">
        <f>SUM(B13:E13)</f>
        <v>25234204</v>
      </c>
      <c r="G13" s="44">
        <v>14273340</v>
      </c>
      <c r="H13" s="43">
        <v>14088853</v>
      </c>
      <c r="I13" s="45">
        <v>0</v>
      </c>
      <c r="J13" s="37">
        <v>86392</v>
      </c>
      <c r="K13" s="50">
        <v>5074043</v>
      </c>
      <c r="L13" s="36">
        <f>SUM(G13:K13)</f>
        <v>33522628</v>
      </c>
      <c r="M13" s="44">
        <v>13514456</v>
      </c>
      <c r="N13" s="43">
        <v>12252377</v>
      </c>
      <c r="O13" s="45">
        <v>0</v>
      </c>
      <c r="P13" s="37">
        <v>79076</v>
      </c>
      <c r="Q13" s="43">
        <v>2331107</v>
      </c>
      <c r="R13" s="46">
        <f>SUM(M13:Q13)</f>
        <v>28177016</v>
      </c>
      <c r="S13" s="47"/>
      <c r="U13" s="2" t="s">
        <v>12</v>
      </c>
      <c r="V13" s="34">
        <f>SUM(V9:V12)</f>
        <v>129585603</v>
      </c>
    </row>
    <row r="14" spans="1:19" ht="18.75" customHeight="1">
      <c r="A14" s="35" t="s">
        <v>33</v>
      </c>
      <c r="B14" s="48">
        <v>0</v>
      </c>
      <c r="C14" s="43">
        <v>0</v>
      </c>
      <c r="D14" s="37">
        <v>0</v>
      </c>
      <c r="E14" s="38">
        <v>0</v>
      </c>
      <c r="F14" s="39">
        <f>SUM(B14:E14)</f>
        <v>0</v>
      </c>
      <c r="G14" s="44">
        <v>0</v>
      </c>
      <c r="H14" s="43">
        <v>172143</v>
      </c>
      <c r="I14" s="45">
        <v>0</v>
      </c>
      <c r="J14" s="37">
        <v>0</v>
      </c>
      <c r="K14" s="50">
        <v>0</v>
      </c>
      <c r="L14" s="36">
        <f>SUM(G14:K14)</f>
        <v>172143</v>
      </c>
      <c r="M14" s="44">
        <v>0</v>
      </c>
      <c r="N14" s="43">
        <v>129387</v>
      </c>
      <c r="O14" s="45">
        <v>0</v>
      </c>
      <c r="P14" s="37">
        <v>0</v>
      </c>
      <c r="Q14" s="43">
        <v>0</v>
      </c>
      <c r="R14" s="46">
        <f>SUM(M14:Q14)</f>
        <v>129387</v>
      </c>
      <c r="S14" s="47"/>
    </row>
    <row r="15" spans="1:22" ht="18.75" customHeight="1">
      <c r="A15" s="35" t="s">
        <v>34</v>
      </c>
      <c r="B15" s="48">
        <v>922523</v>
      </c>
      <c r="C15" s="43">
        <v>444666</v>
      </c>
      <c r="D15" s="37"/>
      <c r="E15" s="38">
        <v>0</v>
      </c>
      <c r="F15" s="39">
        <f>SUM(B15:E15)</f>
        <v>1367189</v>
      </c>
      <c r="G15" s="44">
        <v>7752703</v>
      </c>
      <c r="H15" s="43">
        <v>1895762</v>
      </c>
      <c r="I15" s="45"/>
      <c r="J15" s="37"/>
      <c r="K15" s="50">
        <v>5730938</v>
      </c>
      <c r="L15" s="36">
        <f>SUM(G15:K15)</f>
        <v>15379403</v>
      </c>
      <c r="M15" s="44">
        <v>7708469</v>
      </c>
      <c r="N15" s="43">
        <v>1682940</v>
      </c>
      <c r="O15" s="45">
        <v>0</v>
      </c>
      <c r="P15" s="37">
        <v>0</v>
      </c>
      <c r="Q15" s="43">
        <v>3836349</v>
      </c>
      <c r="R15" s="46">
        <f>SUM(M15:Q15)</f>
        <v>13227758</v>
      </c>
      <c r="S15" s="47"/>
      <c r="V15" s="2" t="s">
        <v>35</v>
      </c>
    </row>
    <row r="16" spans="1:22" ht="18.75" customHeight="1">
      <c r="A16" s="35"/>
      <c r="B16" s="36"/>
      <c r="C16" s="37"/>
      <c r="D16" s="37"/>
      <c r="E16" s="38"/>
      <c r="F16" s="39"/>
      <c r="G16" s="36"/>
      <c r="H16" s="40"/>
      <c r="I16" s="37"/>
      <c r="J16" s="37"/>
      <c r="K16" s="38"/>
      <c r="L16" s="25"/>
      <c r="M16" s="41"/>
      <c r="N16" s="40"/>
      <c r="O16" s="37"/>
      <c r="P16" s="37"/>
      <c r="Q16" s="38"/>
      <c r="R16" s="32"/>
      <c r="S16" s="33"/>
      <c r="U16" s="2" t="s">
        <v>26</v>
      </c>
      <c r="V16" s="34">
        <f>G23</f>
        <v>114091537</v>
      </c>
    </row>
    <row r="17" spans="1:23" ht="18.75" customHeight="1">
      <c r="A17" s="12" t="s">
        <v>36</v>
      </c>
      <c r="B17" s="25">
        <f>B19</f>
        <v>10468283</v>
      </c>
      <c r="C17" s="51">
        <f>C19</f>
        <v>5503476</v>
      </c>
      <c r="D17" s="51">
        <f>D19</f>
        <v>310025</v>
      </c>
      <c r="E17" s="27">
        <f>E19</f>
        <v>9509540</v>
      </c>
      <c r="F17" s="28">
        <f>SUM(B17:E17)</f>
        <v>25791324</v>
      </c>
      <c r="G17" s="25">
        <f>G19</f>
        <v>19487676</v>
      </c>
      <c r="H17" s="51">
        <f>H19</f>
        <v>2846080</v>
      </c>
      <c r="I17" s="51">
        <f>I19</f>
        <v>4163555</v>
      </c>
      <c r="J17" s="51">
        <f>J19+J20+J21</f>
        <v>223633</v>
      </c>
      <c r="K17" s="27">
        <f>K19</f>
        <v>23036584</v>
      </c>
      <c r="L17" s="25">
        <f>SUM(G17:K17)</f>
        <v>49757528</v>
      </c>
      <c r="M17" s="31">
        <f>M19</f>
        <v>19150675</v>
      </c>
      <c r="N17" s="51">
        <f>N19</f>
        <v>1161350</v>
      </c>
      <c r="O17" s="51">
        <f>O19</f>
        <v>3277660</v>
      </c>
      <c r="P17" s="51">
        <f>P19</f>
        <v>113680</v>
      </c>
      <c r="Q17" s="25">
        <f>Q19</f>
        <v>8504712</v>
      </c>
      <c r="R17" s="32">
        <f>SUM(M17:Q17)</f>
        <v>32208077</v>
      </c>
      <c r="S17" s="33"/>
      <c r="U17" s="2" t="s">
        <v>27</v>
      </c>
      <c r="V17" s="34">
        <f>H23</f>
        <v>22506199</v>
      </c>
      <c r="W17" s="34"/>
    </row>
    <row r="18" spans="1:23" ht="18.75" customHeight="1">
      <c r="A18" s="35"/>
      <c r="B18" s="36"/>
      <c r="C18" s="37"/>
      <c r="D18" s="37"/>
      <c r="E18" s="38"/>
      <c r="F18" s="39"/>
      <c r="G18" s="36"/>
      <c r="H18" s="40"/>
      <c r="I18" s="37"/>
      <c r="J18" s="37"/>
      <c r="K18" s="38"/>
      <c r="L18" s="25"/>
      <c r="M18" s="41"/>
      <c r="N18" s="40"/>
      <c r="O18" s="37"/>
      <c r="P18" s="37"/>
      <c r="Q18" s="38"/>
      <c r="R18" s="32"/>
      <c r="S18" s="33"/>
      <c r="U18" s="2" t="s">
        <v>29</v>
      </c>
      <c r="V18" s="34">
        <f>J23</f>
        <v>310025</v>
      </c>
      <c r="W18" s="34"/>
    </row>
    <row r="19" spans="1:23" ht="18.75" customHeight="1">
      <c r="A19" s="35" t="s">
        <v>37</v>
      </c>
      <c r="B19" s="48">
        <v>10468283</v>
      </c>
      <c r="C19" s="43">
        <v>5503476</v>
      </c>
      <c r="D19" s="37">
        <v>310025</v>
      </c>
      <c r="E19" s="38">
        <v>9509540</v>
      </c>
      <c r="F19" s="39">
        <f>SUM(B19:D19)</f>
        <v>16281784</v>
      </c>
      <c r="G19" s="45">
        <v>19487676</v>
      </c>
      <c r="H19" s="43">
        <v>2846080</v>
      </c>
      <c r="I19" s="45">
        <v>4163555</v>
      </c>
      <c r="J19" s="37">
        <v>223633</v>
      </c>
      <c r="K19" s="50">
        <v>23036584</v>
      </c>
      <c r="L19" s="36">
        <f>SUM(G19:K19)</f>
        <v>49757528</v>
      </c>
      <c r="M19" s="44">
        <v>19150675</v>
      </c>
      <c r="N19" s="43">
        <v>1161350</v>
      </c>
      <c r="O19" s="45">
        <v>3277660</v>
      </c>
      <c r="P19" s="37">
        <v>113680</v>
      </c>
      <c r="Q19" s="43">
        <v>8504712</v>
      </c>
      <c r="R19" s="46">
        <f>SUM(M19:Q19)</f>
        <v>32208077</v>
      </c>
      <c r="S19" s="47"/>
      <c r="U19" s="34" t="s">
        <v>38</v>
      </c>
      <c r="V19" s="34">
        <f>K23</f>
        <v>34622252</v>
      </c>
      <c r="W19" s="34"/>
    </row>
    <row r="20" spans="1:23" ht="18.75" customHeight="1">
      <c r="A20" s="35" t="s">
        <v>39</v>
      </c>
      <c r="B20" s="36"/>
      <c r="C20" s="37"/>
      <c r="D20" s="37"/>
      <c r="E20" s="38"/>
      <c r="F20" s="39">
        <v>0</v>
      </c>
      <c r="G20" s="36"/>
      <c r="H20" s="40"/>
      <c r="I20" s="37"/>
      <c r="J20" s="37"/>
      <c r="K20" s="38"/>
      <c r="L20" s="36"/>
      <c r="M20" s="41"/>
      <c r="N20" s="40"/>
      <c r="O20" s="37"/>
      <c r="P20" s="37"/>
      <c r="Q20" s="38"/>
      <c r="R20" s="46">
        <v>0</v>
      </c>
      <c r="S20" s="47"/>
      <c r="U20" s="34" t="s">
        <v>40</v>
      </c>
      <c r="V20" s="34">
        <f>I23</f>
        <v>4163555</v>
      </c>
      <c r="W20" s="34"/>
    </row>
    <row r="21" spans="1:22" ht="18.75" customHeight="1">
      <c r="A21" s="35" t="s">
        <v>41</v>
      </c>
      <c r="B21" s="36"/>
      <c r="C21" s="37"/>
      <c r="D21" s="37"/>
      <c r="E21" s="38"/>
      <c r="F21" s="39">
        <v>0</v>
      </c>
      <c r="G21" s="36"/>
      <c r="H21" s="40"/>
      <c r="I21" s="37"/>
      <c r="J21" s="37"/>
      <c r="K21" s="38"/>
      <c r="L21" s="36"/>
      <c r="M21" s="41"/>
      <c r="N21" s="40"/>
      <c r="O21" s="37"/>
      <c r="P21" s="37"/>
      <c r="Q21" s="38"/>
      <c r="R21" s="46">
        <v>0</v>
      </c>
      <c r="S21" s="47"/>
      <c r="V21" s="2" t="s">
        <v>42</v>
      </c>
    </row>
    <row r="22" spans="1:24" ht="18.75" customHeight="1" thickBot="1">
      <c r="A22" s="35"/>
      <c r="B22" s="36"/>
      <c r="C22" s="52"/>
      <c r="D22" s="52"/>
      <c r="E22" s="53"/>
      <c r="F22" s="54"/>
      <c r="G22" s="36"/>
      <c r="H22" s="55"/>
      <c r="I22" s="52"/>
      <c r="J22" s="52"/>
      <c r="K22" s="53"/>
      <c r="L22" s="36"/>
      <c r="M22" s="41"/>
      <c r="N22" s="55"/>
      <c r="O22" s="37"/>
      <c r="P22" s="37"/>
      <c r="Q22" s="38"/>
      <c r="R22" s="46"/>
      <c r="S22" s="47"/>
      <c r="U22" s="2" t="s">
        <v>26</v>
      </c>
      <c r="V22" s="34">
        <f>M23</f>
        <v>112075930</v>
      </c>
      <c r="W22" s="34"/>
      <c r="X22" s="34"/>
    </row>
    <row r="23" spans="1:24" ht="18.75" customHeight="1" thickBot="1">
      <c r="A23" s="56" t="s">
        <v>43</v>
      </c>
      <c r="B23" s="57">
        <f>+B9+B17</f>
        <v>99832706</v>
      </c>
      <c r="C23" s="58">
        <f>C17+C9</f>
        <v>19933332</v>
      </c>
      <c r="D23" s="58">
        <f>D17+D9</f>
        <v>310025</v>
      </c>
      <c r="E23" s="58">
        <f>E17+E9</f>
        <v>9509540</v>
      </c>
      <c r="F23" s="59">
        <f aca="true" t="shared" si="0" ref="F23:K23">F9+F17</f>
        <v>129585603</v>
      </c>
      <c r="G23" s="57">
        <f t="shared" si="0"/>
        <v>114091537</v>
      </c>
      <c r="H23" s="60">
        <f t="shared" si="0"/>
        <v>22506199</v>
      </c>
      <c r="I23" s="60">
        <f t="shared" si="0"/>
        <v>4163555</v>
      </c>
      <c r="J23" s="60">
        <f t="shared" si="0"/>
        <v>310025</v>
      </c>
      <c r="K23" s="60">
        <f t="shared" si="0"/>
        <v>34622252</v>
      </c>
      <c r="L23" s="59">
        <f>L17+L9</f>
        <v>175693568</v>
      </c>
      <c r="M23" s="57">
        <f aca="true" t="shared" si="1" ref="M23:R23">M9+M17</f>
        <v>112075930</v>
      </c>
      <c r="N23" s="60">
        <f t="shared" si="1"/>
        <v>18530905</v>
      </c>
      <c r="O23" s="60">
        <f t="shared" si="1"/>
        <v>3277660</v>
      </c>
      <c r="P23" s="60">
        <f t="shared" si="1"/>
        <v>192756</v>
      </c>
      <c r="Q23" s="60">
        <f t="shared" si="1"/>
        <v>15156845</v>
      </c>
      <c r="R23" s="59">
        <f t="shared" si="1"/>
        <v>149234096</v>
      </c>
      <c r="S23" s="33"/>
      <c r="U23" s="2" t="s">
        <v>27</v>
      </c>
      <c r="V23" s="34">
        <f>N23</f>
        <v>18530905</v>
      </c>
      <c r="W23" s="34"/>
      <c r="X23" s="34"/>
    </row>
    <row r="24" spans="1:24" ht="18.75" customHeight="1">
      <c r="A24" s="2" t="s">
        <v>44</v>
      </c>
      <c r="U24" s="2" t="s">
        <v>29</v>
      </c>
      <c r="V24" s="34">
        <f>P23</f>
        <v>192756</v>
      </c>
      <c r="W24" s="34"/>
      <c r="X24" s="34"/>
    </row>
    <row r="25" spans="21:22" ht="11.25">
      <c r="U25" s="34" t="s">
        <v>38</v>
      </c>
      <c r="V25" s="34">
        <f>Q23</f>
        <v>15156845</v>
      </c>
    </row>
    <row r="26" spans="1:30" ht="15.75">
      <c r="A26" s="3" t="s">
        <v>45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T26" s="61"/>
      <c r="U26" s="62" t="s">
        <v>40</v>
      </c>
      <c r="V26" s="63">
        <f>O23</f>
        <v>3277660</v>
      </c>
      <c r="W26" s="61"/>
      <c r="X26" s="61"/>
      <c r="Z26" s="61"/>
      <c r="AA26" s="61"/>
      <c r="AB26" s="61"/>
      <c r="AC26" s="61"/>
      <c r="AD26" s="61"/>
    </row>
    <row r="27" spans="1:30" ht="12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5"/>
      <c r="T27" s="5"/>
      <c r="U27" s="66"/>
      <c r="V27" s="66"/>
      <c r="W27" s="66"/>
      <c r="X27" s="66"/>
      <c r="Z27" s="5"/>
      <c r="AA27" s="66"/>
      <c r="AB27" s="66"/>
      <c r="AC27" s="66"/>
      <c r="AD27" s="66"/>
    </row>
    <row r="28" spans="1:30" ht="12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X28" s="66"/>
      <c r="AD28" s="66"/>
    </row>
    <row r="29" spans="1:30" ht="12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X29" s="66"/>
      <c r="AD29" s="66"/>
    </row>
    <row r="30" spans="1:30" ht="12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X30" s="66"/>
      <c r="AD30" s="66"/>
    </row>
    <row r="31" spans="1:30" ht="12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X31" s="66"/>
      <c r="AD31" s="66"/>
    </row>
    <row r="32" spans="1:30" ht="12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X32" s="66"/>
      <c r="AD32" s="66"/>
    </row>
    <row r="33" spans="1:30" ht="12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X33" s="67"/>
      <c r="AA33" s="66"/>
      <c r="AB33" s="66"/>
      <c r="AC33" s="66"/>
      <c r="AD33" s="66"/>
    </row>
    <row r="34" spans="1:18" ht="12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</row>
    <row r="35" spans="1:30" ht="12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Z35" s="61"/>
      <c r="AA35" s="61"/>
      <c r="AB35" s="61"/>
      <c r="AC35" s="61"/>
      <c r="AD35" s="61"/>
    </row>
    <row r="36" spans="1:30" ht="12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T36" s="61"/>
      <c r="U36" s="61"/>
      <c r="V36" s="61"/>
      <c r="W36" s="61"/>
      <c r="X36" s="61"/>
      <c r="Z36" s="5"/>
      <c r="AA36" s="66"/>
      <c r="AB36" s="66"/>
      <c r="AC36" s="66"/>
      <c r="AD36" s="66"/>
    </row>
    <row r="37" spans="1:30" ht="12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T37" s="5"/>
      <c r="U37" s="66"/>
      <c r="V37" s="66"/>
      <c r="W37" s="66"/>
      <c r="X37" s="66"/>
      <c r="AD37" s="66"/>
    </row>
    <row r="38" spans="1:30" ht="12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X38" s="66"/>
      <c r="AD38" s="66"/>
    </row>
    <row r="39" spans="1:30" ht="12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X39" s="66"/>
      <c r="AD39" s="66"/>
    </row>
    <row r="40" spans="1:30" ht="12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X40" s="66"/>
      <c r="AD40" s="66"/>
    </row>
    <row r="41" spans="1:30" ht="12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X41" s="66"/>
      <c r="AD41" s="66"/>
    </row>
    <row r="42" spans="1:30" ht="12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X42" s="66"/>
      <c r="AA42" s="5"/>
      <c r="AB42" s="5"/>
      <c r="AC42" s="5"/>
      <c r="AD42" s="66"/>
    </row>
    <row r="43" spans="1:24" ht="12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X43" s="67"/>
    </row>
    <row r="44" spans="1:30" ht="12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Z44" s="61"/>
      <c r="AA44" s="61"/>
      <c r="AB44" s="61"/>
      <c r="AC44" s="61"/>
      <c r="AD44" s="61"/>
    </row>
    <row r="45" spans="1:30" ht="12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T45" s="61"/>
      <c r="U45" s="61"/>
      <c r="V45" s="61"/>
      <c r="W45" s="61"/>
      <c r="X45" s="61"/>
      <c r="Z45" s="5"/>
      <c r="AA45" s="66"/>
      <c r="AB45" s="66"/>
      <c r="AC45" s="66"/>
      <c r="AD45" s="66"/>
    </row>
    <row r="46" spans="1:30" ht="12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T46" s="5"/>
      <c r="U46" s="66"/>
      <c r="V46" s="66"/>
      <c r="W46" s="66"/>
      <c r="X46" s="66"/>
      <c r="AD46" s="66"/>
    </row>
    <row r="47" spans="1:30" ht="12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X47" s="66"/>
      <c r="AD47" s="66"/>
    </row>
    <row r="48" spans="1:30" ht="1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X48" s="66"/>
      <c r="AD48" s="66"/>
    </row>
    <row r="49" spans="1:30" ht="12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X49" s="66"/>
      <c r="AD49" s="66"/>
    </row>
    <row r="50" spans="1:30" ht="12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X50" s="66"/>
      <c r="AD50" s="66"/>
    </row>
    <row r="51" spans="1:30" ht="12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X51" s="66"/>
      <c r="AD51" s="66"/>
    </row>
    <row r="52" spans="1:30" ht="12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X52" s="66"/>
      <c r="AD52" s="66"/>
    </row>
    <row r="53" spans="1:30" ht="12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X53" s="66"/>
      <c r="AD53" s="66"/>
    </row>
    <row r="54" spans="1:30" ht="12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X54" s="66"/>
      <c r="AD54" s="66"/>
    </row>
    <row r="55" spans="1:30" ht="12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X55" s="66"/>
      <c r="AD55" s="66"/>
    </row>
    <row r="56" spans="1:30" ht="12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X56" s="66"/>
      <c r="AD56" s="66"/>
    </row>
    <row r="57" spans="1:30" ht="12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X57" s="66"/>
      <c r="AD57" s="66"/>
    </row>
    <row r="58" spans="1:30" ht="12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X58" s="66"/>
      <c r="AD58" s="66"/>
    </row>
    <row r="59" spans="1:30" ht="12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X59" s="66"/>
      <c r="AA59" s="5"/>
      <c r="AB59" s="5"/>
      <c r="AC59" s="5"/>
      <c r="AD59" s="66"/>
    </row>
    <row r="60" spans="1:24" ht="12">
      <c r="A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X60" s="66"/>
    </row>
    <row r="61" spans="1:18" ht="12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</row>
    <row r="62" spans="1:18" ht="12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</row>
    <row r="63" spans="1:18" ht="12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</row>
    <row r="64" spans="1:18" ht="12.75" thickBot="1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ht="12" thickTop="1"/>
  </sheetData>
  <sheetProtection/>
  <mergeCells count="6">
    <mergeCell ref="A2:R2"/>
    <mergeCell ref="A3:R3"/>
    <mergeCell ref="B6:F6"/>
    <mergeCell ref="G6:L6"/>
    <mergeCell ref="M6:R6"/>
    <mergeCell ref="A26:R26"/>
  </mergeCells>
  <printOptions horizontalCentered="1"/>
  <pageMargins left="0.7086614173228347" right="0.7086614173228347" top="0.7480314960629921" bottom="0.79" header="0.5905511811023623" footer="0.65"/>
  <pageSetup fitToHeight="1" fitToWidth="1" horizontalDpi="600" verticalDpi="600" orientation="landscape" paperSize="9" scale="55" r:id="rId2"/>
  <headerFooter>
    <oddHeader>&amp;LCapítulo 7&amp;CESTADÍSTICAS UNALM 2019</oddHeader>
    <oddFooter>&amp;COFICINA DE PLANEAMIENTO - Unidad de Racionalización y Estadística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Marcos</cp:lastModifiedBy>
  <dcterms:created xsi:type="dcterms:W3CDTF">2022-01-28T23:41:54Z</dcterms:created>
  <dcterms:modified xsi:type="dcterms:W3CDTF">2022-01-28T23:43:19Z</dcterms:modified>
  <cp:category/>
  <cp:version/>
  <cp:contentType/>
  <cp:contentStatus/>
</cp:coreProperties>
</file>